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nag\Desktop\Paliwa\kredyt\Dokumenty na platformę\Dokumenty do opublikowania\Nowe postępowanie na kredyt\"/>
    </mc:Choice>
  </mc:AlternateContent>
  <xr:revisionPtr revIDLastSave="0" documentId="13_ncr:1_{0284E2F5-C46B-4D13-B489-699D75AFAF36}" xr6:coauthVersionLast="47" xr6:coauthVersionMax="47" xr10:uidLastSave="{00000000-0000-0000-0000-000000000000}"/>
  <bookViews>
    <workbookView xWindow="-108" yWindow="-108" windowWidth="23256" windowHeight="12456" xr2:uid="{12BB8C8B-A21F-4F7B-8811-3F10CC150199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D48" i="1"/>
  <c r="F8" i="1"/>
  <c r="F9" i="1" s="1"/>
  <c r="E8" i="1"/>
  <c r="E9" i="1" s="1"/>
  <c r="G6" i="1"/>
  <c r="A46" i="1" l="1"/>
  <c r="A47" i="1" s="1"/>
  <c r="F10" i="1"/>
  <c r="F11" i="1" s="1"/>
  <c r="G9" i="1"/>
  <c r="E10" i="1"/>
  <c r="F12" i="1" l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G11" i="1"/>
  <c r="E11" i="1"/>
  <c r="G10" i="1"/>
  <c r="E12" i="1" l="1"/>
  <c r="G12" i="1"/>
  <c r="E13" i="1" l="1"/>
  <c r="G13" i="1"/>
  <c r="G14" i="1" l="1"/>
  <c r="E14" i="1"/>
  <c r="G15" i="1" l="1"/>
  <c r="E15" i="1"/>
  <c r="E16" i="1" l="1"/>
  <c r="G16" i="1"/>
  <c r="E17" i="1" l="1"/>
  <c r="G17" i="1"/>
  <c r="G18" i="1" l="1"/>
  <c r="E18" i="1"/>
  <c r="E19" i="1" l="1"/>
  <c r="G19" i="1"/>
  <c r="G20" i="1" l="1"/>
  <c r="E20" i="1"/>
  <c r="E21" i="1" l="1"/>
  <c r="G21" i="1"/>
  <c r="E22" i="1" l="1"/>
  <c r="G22" i="1"/>
  <c r="E23" i="1" l="1"/>
  <c r="G23" i="1"/>
  <c r="G24" i="1" l="1"/>
  <c r="E24" i="1"/>
  <c r="E25" i="1" l="1"/>
  <c r="G25" i="1"/>
  <c r="E26" i="1" l="1"/>
  <c r="G26" i="1"/>
  <c r="G27" i="1" l="1"/>
  <c r="E27" i="1"/>
  <c r="E28" i="1" l="1"/>
  <c r="G28" i="1"/>
  <c r="G29" i="1" l="1"/>
  <c r="E29" i="1"/>
  <c r="E30" i="1" l="1"/>
  <c r="G30" i="1"/>
  <c r="E31" i="1" l="1"/>
  <c r="G31" i="1"/>
  <c r="G32" i="1" l="1"/>
  <c r="E32" i="1"/>
  <c r="E33" i="1" l="1"/>
  <c r="G33" i="1"/>
  <c r="E34" i="1" l="1"/>
  <c r="G34" i="1"/>
  <c r="G35" i="1" l="1"/>
  <c r="E35" i="1"/>
  <c r="E36" i="1" l="1"/>
  <c r="G36" i="1"/>
  <c r="E37" i="1" l="1"/>
  <c r="G37" i="1"/>
  <c r="G38" i="1" l="1"/>
  <c r="E38" i="1"/>
  <c r="E39" i="1" l="1"/>
  <c r="G39" i="1"/>
  <c r="G40" i="1" l="1"/>
  <c r="E40" i="1"/>
  <c r="E41" i="1" l="1"/>
  <c r="G41" i="1"/>
  <c r="E42" i="1" l="1"/>
  <c r="G42" i="1"/>
  <c r="G43" i="1" l="1"/>
  <c r="E43" i="1"/>
  <c r="E44" i="1" l="1"/>
  <c r="G44" i="1"/>
  <c r="E45" i="1" l="1"/>
  <c r="G45" i="1"/>
  <c r="G46" i="1" l="1"/>
  <c r="E46" i="1"/>
  <c r="E47" i="1" l="1"/>
  <c r="G47" i="1"/>
  <c r="G48" i="1" s="1"/>
  <c r="G50" i="1" s="1"/>
</calcChain>
</file>

<file path=xl/sharedStrings.xml><?xml version="1.0" encoding="utf-8"?>
<sst xmlns="http://schemas.openxmlformats.org/spreadsheetml/2006/main" count="56" uniqueCount="56">
  <si>
    <t>Kalkulacja ceny kredytu jedynie dla porównania ofert WG. WZORU C=K+P</t>
  </si>
  <si>
    <t>Nr raty</t>
  </si>
  <si>
    <t>Planowana data wypłaty kredytu</t>
  </si>
  <si>
    <t>Data spłaty kapitału</t>
  </si>
  <si>
    <t>Kwota spłaty kapitału</t>
  </si>
  <si>
    <t>Pozostało do spłaty</t>
  </si>
  <si>
    <t xml:space="preserve">Stopa % = WIBOR + Marża </t>
  </si>
  <si>
    <t>Koszt kredytu - odsetki</t>
  </si>
  <si>
    <t>Marża banku - do uzupełnienia przez Oferenta</t>
  </si>
  <si>
    <t>Oprocentowanie do wyliczenia ceny  kredytu (wibor3M+Marża Wykonawcy)</t>
  </si>
  <si>
    <t>03.2025</t>
  </si>
  <si>
    <t>06.2025</t>
  </si>
  <si>
    <t>09.2025</t>
  </si>
  <si>
    <t>12.2025</t>
  </si>
  <si>
    <t>03.2026</t>
  </si>
  <si>
    <t>06.2026</t>
  </si>
  <si>
    <t>09.2026</t>
  </si>
  <si>
    <t>12.2026</t>
  </si>
  <si>
    <t>03.2027</t>
  </si>
  <si>
    <t>06.2027</t>
  </si>
  <si>
    <t>09.2027</t>
  </si>
  <si>
    <t>12.2027</t>
  </si>
  <si>
    <t>03.2028</t>
  </si>
  <si>
    <t>06.2028</t>
  </si>
  <si>
    <t>09.2028</t>
  </si>
  <si>
    <t>12.2028</t>
  </si>
  <si>
    <t>03.2029</t>
  </si>
  <si>
    <t>06.2029</t>
  </si>
  <si>
    <t>09.2029</t>
  </si>
  <si>
    <t>12.2029</t>
  </si>
  <si>
    <t>03.2030</t>
  </si>
  <si>
    <t>06.2030</t>
  </si>
  <si>
    <t>09.2030</t>
  </si>
  <si>
    <t>12.2030</t>
  </si>
  <si>
    <t>03.2031</t>
  </si>
  <si>
    <t>06.2031</t>
  </si>
  <si>
    <t>09.2031</t>
  </si>
  <si>
    <t>12.2031</t>
  </si>
  <si>
    <t>03.2032</t>
  </si>
  <si>
    <t>06.2032</t>
  </si>
  <si>
    <t>09.2032</t>
  </si>
  <si>
    <t>12.2032</t>
  </si>
  <si>
    <t>03.2033</t>
  </si>
  <si>
    <t>06.2033</t>
  </si>
  <si>
    <t>09.2033</t>
  </si>
  <si>
    <t>12.2033</t>
  </si>
  <si>
    <t>03.2034</t>
  </si>
  <si>
    <t>06.2034</t>
  </si>
  <si>
    <t>09.2034</t>
  </si>
  <si>
    <t>12.2034</t>
  </si>
  <si>
    <t>Razem</t>
  </si>
  <si>
    <t>Prowizja - do uzupełnienia przez Oferenta</t>
  </si>
  <si>
    <t>Cena kredytu - do przeniesienia do oferty i porównania ofert</t>
  </si>
  <si>
    <t>Wibor z dnia 30.09.2024 - dla porównania ofert</t>
  </si>
  <si>
    <t>Uwaga: Do wyliczenia kosztów kredytu kwoty odsetek płatnych do 31 marca 2025 r. przyjeto liczbę dni 136 (obejmujący okres  15.11.2024 - 31.03.2025r)</t>
  </si>
  <si>
    <t>ZAŁĄCZNIK NR 1a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</si>
</sst>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sz val="10"/>
      <name val="Verdana"/>
      <family val="2"/>
      <charset val="238"/>
    </font>
    <font>
      <b/>
      <sz val="10"/>
      <name val="Arial"/>
      <family val="2"/>
      <charset val="238"/>
    </font>
    <font>
      <sz val="8"/>
      <color indexed="2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7">
    <xf numFmtId="0" fontId="0" fillId="0" borderId="0" xfId="0"/>
    <xf numFmtId="4" fontId="2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10" fontId="3" fillId="3" borderId="7" xfId="0" applyNumberFormat="1" applyFont="1" applyFill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/>
    </xf>
    <xf numFmtId="14" fontId="2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10" fontId="2" fillId="0" borderId="9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4" fontId="6" fillId="0" borderId="9" xfId="1" applyNumberFormat="1" applyFont="1" applyFill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vertical="center"/>
    </xf>
    <xf numFmtId="164" fontId="3" fillId="3" borderId="9" xfId="0" applyNumberFormat="1" applyFont="1" applyFill="1" applyBorder="1" applyAlignment="1">
      <alignment vertical="center"/>
    </xf>
    <xf numFmtId="164" fontId="3" fillId="4" borderId="9" xfId="0" applyNumberFormat="1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4" fontId="3" fillId="4" borderId="9" xfId="0" applyNumberFormat="1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6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3" fillId="3" borderId="9" xfId="0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</cellXfs>
  <cellStyles count="2">
    <cellStyle name="Normalny" xfId="0" builtinId="0"/>
    <cellStyle name="Zły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5F8A7-519B-497E-BCB0-FBE26A038B2A}">
  <dimension ref="A1:G51"/>
  <sheetViews>
    <sheetView tabSelected="1" topLeftCell="A28" workbookViewId="0">
      <selection activeCell="G1" sqref="G1"/>
    </sheetView>
  </sheetViews>
  <sheetFormatPr defaultRowHeight="14.4" x14ac:dyDescent="0.3"/>
  <cols>
    <col min="1" max="1" width="8.109375" style="1" customWidth="1"/>
    <col min="2" max="2" width="11.109375" style="1" customWidth="1"/>
    <col min="3" max="3" width="10.109375" style="1" customWidth="1"/>
    <col min="4" max="4" width="14.6640625" style="1" customWidth="1"/>
    <col min="5" max="5" width="13.88671875" style="1" customWidth="1"/>
    <col min="6" max="6" width="12" style="1" customWidth="1"/>
    <col min="7" max="7" width="20.6640625" style="1" customWidth="1"/>
  </cols>
  <sheetData>
    <row r="1" spans="1:7" x14ac:dyDescent="0.3">
      <c r="D1" s="2"/>
      <c r="G1" s="2" t="s">
        <v>55</v>
      </c>
    </row>
    <row r="2" spans="1:7" ht="15" thickBot="1" x14ac:dyDescent="0.35">
      <c r="A2" s="25" t="s">
        <v>0</v>
      </c>
      <c r="B2" s="26"/>
      <c r="C2" s="26"/>
      <c r="D2" s="26"/>
      <c r="E2" s="26"/>
      <c r="F2" s="26"/>
      <c r="G2" s="26"/>
    </row>
    <row r="3" spans="1:7" ht="40.799999999999997" x14ac:dyDescent="0.3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</row>
    <row r="4" spans="1:7" x14ac:dyDescent="0.3">
      <c r="A4" s="27" t="s">
        <v>8</v>
      </c>
      <c r="B4" s="28"/>
      <c r="C4" s="28"/>
      <c r="D4" s="28"/>
      <c r="E4" s="28"/>
      <c r="F4" s="29"/>
      <c r="G4" s="5">
        <v>0</v>
      </c>
    </row>
    <row r="5" spans="1:7" x14ac:dyDescent="0.3">
      <c r="A5" s="30" t="s">
        <v>53</v>
      </c>
      <c r="B5" s="31"/>
      <c r="C5" s="31"/>
      <c r="D5" s="31"/>
      <c r="E5" s="31"/>
      <c r="F5" s="32"/>
      <c r="G5" s="6">
        <v>5.8500000000000003E-2</v>
      </c>
    </row>
    <row r="6" spans="1:7" x14ac:dyDescent="0.3">
      <c r="A6" s="30" t="s">
        <v>9</v>
      </c>
      <c r="B6" s="33"/>
      <c r="C6" s="33"/>
      <c r="D6" s="33"/>
      <c r="E6" s="33"/>
      <c r="F6" s="34"/>
      <c r="G6" s="6">
        <f>G4+G5</f>
        <v>5.8500000000000003E-2</v>
      </c>
    </row>
    <row r="7" spans="1:7" x14ac:dyDescent="0.3">
      <c r="A7" s="7"/>
      <c r="B7" s="8">
        <v>45596</v>
      </c>
      <c r="C7" s="8"/>
      <c r="D7" s="9"/>
      <c r="E7" s="10">
        <v>3000000</v>
      </c>
      <c r="F7" s="11"/>
      <c r="G7" s="10"/>
    </row>
    <row r="8" spans="1:7" x14ac:dyDescent="0.3">
      <c r="A8" s="7"/>
      <c r="B8" s="8"/>
      <c r="C8" s="12" t="s">
        <v>10</v>
      </c>
      <c r="D8" s="10">
        <v>0</v>
      </c>
      <c r="E8" s="10">
        <f>E7-D8</f>
        <v>3000000</v>
      </c>
      <c r="F8" s="11">
        <f>G4+G5</f>
        <v>5.8500000000000003E-2</v>
      </c>
      <c r="G8" s="13">
        <f>E7*F8*136/365</f>
        <v>65391.780821917811</v>
      </c>
    </row>
    <row r="9" spans="1:7" x14ac:dyDescent="0.3">
      <c r="A9" s="7"/>
      <c r="B9" s="8"/>
      <c r="C9" s="12" t="s">
        <v>11</v>
      </c>
      <c r="D9" s="10">
        <v>0</v>
      </c>
      <c r="E9" s="10">
        <f t="shared" ref="E9:E43" si="0">E8-D9</f>
        <v>3000000</v>
      </c>
      <c r="F9" s="11">
        <f t="shared" ref="F9:F43" si="1">F8</f>
        <v>5.8500000000000003E-2</v>
      </c>
      <c r="G9" s="13">
        <f>E8*F9*91/365</f>
        <v>43754.794520547948</v>
      </c>
    </row>
    <row r="10" spans="1:7" x14ac:dyDescent="0.3">
      <c r="A10" s="7">
        <v>1</v>
      </c>
      <c r="B10" s="8"/>
      <c r="C10" s="12" t="s">
        <v>12</v>
      </c>
      <c r="D10" s="10">
        <v>150000</v>
      </c>
      <c r="E10" s="10">
        <f t="shared" si="0"/>
        <v>2850000</v>
      </c>
      <c r="F10" s="11">
        <f t="shared" si="1"/>
        <v>5.8500000000000003E-2</v>
      </c>
      <c r="G10" s="13">
        <f>E9*F10*92/365</f>
        <v>44235.616438356163</v>
      </c>
    </row>
    <row r="11" spans="1:7" x14ac:dyDescent="0.3">
      <c r="A11" s="7">
        <f t="shared" ref="A11:A45" si="2">A10+1</f>
        <v>2</v>
      </c>
      <c r="B11" s="8"/>
      <c r="C11" s="12" t="s">
        <v>13</v>
      </c>
      <c r="D11" s="10">
        <v>150000</v>
      </c>
      <c r="E11" s="10">
        <f t="shared" si="0"/>
        <v>2700000</v>
      </c>
      <c r="F11" s="11">
        <f t="shared" si="1"/>
        <v>5.8500000000000003E-2</v>
      </c>
      <c r="G11" s="13">
        <f>E10*F11*92/365</f>
        <v>42023.835616438359</v>
      </c>
    </row>
    <row r="12" spans="1:7" x14ac:dyDescent="0.3">
      <c r="A12" s="7">
        <f t="shared" si="2"/>
        <v>3</v>
      </c>
      <c r="B12" s="8"/>
      <c r="C12" s="12" t="s">
        <v>14</v>
      </c>
      <c r="D12" s="10">
        <v>150000</v>
      </c>
      <c r="E12" s="10">
        <f>E11-D12</f>
        <v>2550000</v>
      </c>
      <c r="F12" s="11">
        <f>F11</f>
        <v>5.8500000000000003E-2</v>
      </c>
      <c r="G12" s="13">
        <f>E11*F12*90/365</f>
        <v>38946.575342465752</v>
      </c>
    </row>
    <row r="13" spans="1:7" x14ac:dyDescent="0.3">
      <c r="A13" s="7">
        <f t="shared" si="2"/>
        <v>4</v>
      </c>
      <c r="B13" s="8"/>
      <c r="C13" s="12" t="s">
        <v>15</v>
      </c>
      <c r="D13" s="10">
        <v>150000</v>
      </c>
      <c r="E13" s="10">
        <f t="shared" si="0"/>
        <v>2400000</v>
      </c>
      <c r="F13" s="11">
        <f t="shared" si="1"/>
        <v>5.8500000000000003E-2</v>
      </c>
      <c r="G13" s="13">
        <f>E12*F13*91/365</f>
        <v>37191.575342465752</v>
      </c>
    </row>
    <row r="14" spans="1:7" x14ac:dyDescent="0.3">
      <c r="A14" s="7">
        <f>A13+1</f>
        <v>5</v>
      </c>
      <c r="B14" s="8"/>
      <c r="C14" s="12" t="s">
        <v>16</v>
      </c>
      <c r="D14" s="10">
        <v>150000</v>
      </c>
      <c r="E14" s="10">
        <f t="shared" si="0"/>
        <v>2250000</v>
      </c>
      <c r="F14" s="11">
        <f t="shared" si="1"/>
        <v>5.8500000000000003E-2</v>
      </c>
      <c r="G14" s="13">
        <f>E13*F14*92/365</f>
        <v>35388.493150684932</v>
      </c>
    </row>
    <row r="15" spans="1:7" x14ac:dyDescent="0.3">
      <c r="A15" s="7">
        <f t="shared" si="2"/>
        <v>6</v>
      </c>
      <c r="B15" s="8"/>
      <c r="C15" s="12" t="s">
        <v>17</v>
      </c>
      <c r="D15" s="10">
        <v>150000</v>
      </c>
      <c r="E15" s="10">
        <f t="shared" si="0"/>
        <v>2100000</v>
      </c>
      <c r="F15" s="11">
        <f t="shared" si="1"/>
        <v>5.8500000000000003E-2</v>
      </c>
      <c r="G15" s="13">
        <f>E14*F15*92/365</f>
        <v>33176.71232876712</v>
      </c>
    </row>
    <row r="16" spans="1:7" x14ac:dyDescent="0.3">
      <c r="A16" s="7">
        <f t="shared" si="2"/>
        <v>7</v>
      </c>
      <c r="B16" s="8"/>
      <c r="C16" s="12" t="s">
        <v>18</v>
      </c>
      <c r="D16" s="10">
        <v>150000</v>
      </c>
      <c r="E16" s="10">
        <f t="shared" si="0"/>
        <v>1950000</v>
      </c>
      <c r="F16" s="11">
        <f t="shared" si="1"/>
        <v>5.8500000000000003E-2</v>
      </c>
      <c r="G16" s="13">
        <f>E15*F16*90/365</f>
        <v>30291.780821917808</v>
      </c>
    </row>
    <row r="17" spans="1:7" x14ac:dyDescent="0.3">
      <c r="A17" s="7">
        <f t="shared" si="2"/>
        <v>8</v>
      </c>
      <c r="B17" s="8"/>
      <c r="C17" s="12" t="s">
        <v>19</v>
      </c>
      <c r="D17" s="10">
        <v>150000</v>
      </c>
      <c r="E17" s="10">
        <f t="shared" si="0"/>
        <v>1800000</v>
      </c>
      <c r="F17" s="11">
        <f t="shared" si="1"/>
        <v>5.8500000000000003E-2</v>
      </c>
      <c r="G17" s="13">
        <f>E16*F17*91/365</f>
        <v>28440.616438356163</v>
      </c>
    </row>
    <row r="18" spans="1:7" x14ac:dyDescent="0.3">
      <c r="A18" s="7">
        <f t="shared" si="2"/>
        <v>9</v>
      </c>
      <c r="B18" s="8"/>
      <c r="C18" s="12" t="s">
        <v>20</v>
      </c>
      <c r="D18" s="10">
        <v>150000</v>
      </c>
      <c r="E18" s="10">
        <f t="shared" si="0"/>
        <v>1650000</v>
      </c>
      <c r="F18" s="11">
        <f t="shared" si="1"/>
        <v>5.8500000000000003E-2</v>
      </c>
      <c r="G18" s="13">
        <f>E17*F18*92/365</f>
        <v>26541.369863013697</v>
      </c>
    </row>
    <row r="19" spans="1:7" x14ac:dyDescent="0.3">
      <c r="A19" s="7">
        <f t="shared" si="2"/>
        <v>10</v>
      </c>
      <c r="B19" s="8"/>
      <c r="C19" s="12" t="s">
        <v>21</v>
      </c>
      <c r="D19" s="10">
        <v>150000</v>
      </c>
      <c r="E19" s="10">
        <f t="shared" si="0"/>
        <v>1500000</v>
      </c>
      <c r="F19" s="11">
        <f t="shared" si="1"/>
        <v>5.8500000000000003E-2</v>
      </c>
      <c r="G19" s="13">
        <f>E18*F19*92/365</f>
        <v>24329.589041095889</v>
      </c>
    </row>
    <row r="20" spans="1:7" x14ac:dyDescent="0.3">
      <c r="A20" s="7">
        <f t="shared" si="2"/>
        <v>11</v>
      </c>
      <c r="B20" s="8"/>
      <c r="C20" s="12" t="s">
        <v>22</v>
      </c>
      <c r="D20" s="10">
        <v>150000</v>
      </c>
      <c r="E20" s="10">
        <f t="shared" si="0"/>
        <v>1350000</v>
      </c>
      <c r="F20" s="11">
        <f t="shared" si="1"/>
        <v>5.8500000000000003E-2</v>
      </c>
      <c r="G20" s="13">
        <f>E19*F20*90/365</f>
        <v>21636.986301369863</v>
      </c>
    </row>
    <row r="21" spans="1:7" x14ac:dyDescent="0.3">
      <c r="A21" s="7">
        <f t="shared" si="2"/>
        <v>12</v>
      </c>
      <c r="B21" s="8"/>
      <c r="C21" s="12" t="s">
        <v>23</v>
      </c>
      <c r="D21" s="10">
        <v>150000</v>
      </c>
      <c r="E21" s="10">
        <f t="shared" si="0"/>
        <v>1200000</v>
      </c>
      <c r="F21" s="11">
        <f t="shared" si="1"/>
        <v>5.8500000000000003E-2</v>
      </c>
      <c r="G21" s="13">
        <f>E20*F21*91/365</f>
        <v>19689.657534246577</v>
      </c>
    </row>
    <row r="22" spans="1:7" x14ac:dyDescent="0.3">
      <c r="A22" s="7">
        <f t="shared" si="2"/>
        <v>13</v>
      </c>
      <c r="B22" s="8"/>
      <c r="C22" s="12" t="s">
        <v>24</v>
      </c>
      <c r="D22" s="10">
        <v>150000</v>
      </c>
      <c r="E22" s="10">
        <f t="shared" si="0"/>
        <v>1050000</v>
      </c>
      <c r="F22" s="11">
        <f t="shared" si="1"/>
        <v>5.8500000000000003E-2</v>
      </c>
      <c r="G22" s="13">
        <f>E21*F22*92/365</f>
        <v>17694.246575342466</v>
      </c>
    </row>
    <row r="23" spans="1:7" x14ac:dyDescent="0.3">
      <c r="A23" s="7">
        <f t="shared" si="2"/>
        <v>14</v>
      </c>
      <c r="B23" s="8"/>
      <c r="C23" s="12" t="s">
        <v>25</v>
      </c>
      <c r="D23" s="10">
        <v>150000</v>
      </c>
      <c r="E23" s="10">
        <f t="shared" si="0"/>
        <v>900000</v>
      </c>
      <c r="F23" s="11">
        <f t="shared" si="1"/>
        <v>5.8500000000000003E-2</v>
      </c>
      <c r="G23" s="13">
        <f>E22*F23*92/365</f>
        <v>15482.465753424658</v>
      </c>
    </row>
    <row r="24" spans="1:7" x14ac:dyDescent="0.3">
      <c r="A24" s="7">
        <f t="shared" si="2"/>
        <v>15</v>
      </c>
      <c r="B24" s="8"/>
      <c r="C24" s="12" t="s">
        <v>26</v>
      </c>
      <c r="D24" s="10">
        <v>150000</v>
      </c>
      <c r="E24" s="10">
        <f t="shared" si="0"/>
        <v>750000</v>
      </c>
      <c r="F24" s="11">
        <f t="shared" si="1"/>
        <v>5.8500000000000003E-2</v>
      </c>
      <c r="G24" s="13">
        <f>E23*F24*90/365</f>
        <v>12982.191780821919</v>
      </c>
    </row>
    <row r="25" spans="1:7" x14ac:dyDescent="0.3">
      <c r="A25" s="7">
        <f t="shared" si="2"/>
        <v>16</v>
      </c>
      <c r="B25" s="8"/>
      <c r="C25" s="12" t="s">
        <v>27</v>
      </c>
      <c r="D25" s="10">
        <v>150000</v>
      </c>
      <c r="E25" s="10">
        <f t="shared" si="0"/>
        <v>600000</v>
      </c>
      <c r="F25" s="11">
        <f t="shared" si="1"/>
        <v>5.8500000000000003E-2</v>
      </c>
      <c r="G25" s="13">
        <f>E24*F25*91/365</f>
        <v>10938.698630136987</v>
      </c>
    </row>
    <row r="26" spans="1:7" x14ac:dyDescent="0.3">
      <c r="A26" s="7">
        <f t="shared" si="2"/>
        <v>17</v>
      </c>
      <c r="B26" s="10"/>
      <c r="C26" s="12" t="s">
        <v>28</v>
      </c>
      <c r="D26" s="10">
        <v>150000</v>
      </c>
      <c r="E26" s="10">
        <f t="shared" si="0"/>
        <v>450000</v>
      </c>
      <c r="F26" s="11">
        <f t="shared" si="1"/>
        <v>5.8500000000000003E-2</v>
      </c>
      <c r="G26" s="13">
        <f>E25*F26*92/365</f>
        <v>8847.1232876712329</v>
      </c>
    </row>
    <row r="27" spans="1:7" x14ac:dyDescent="0.3">
      <c r="A27" s="7">
        <f t="shared" si="2"/>
        <v>18</v>
      </c>
      <c r="B27" s="10"/>
      <c r="C27" s="12" t="s">
        <v>29</v>
      </c>
      <c r="D27" s="10">
        <v>150000</v>
      </c>
      <c r="E27" s="10">
        <f t="shared" si="0"/>
        <v>300000</v>
      </c>
      <c r="F27" s="11">
        <f t="shared" si="1"/>
        <v>5.8500000000000003E-2</v>
      </c>
      <c r="G27" s="13">
        <f>E26*F27*92/365</f>
        <v>6635.3424657534242</v>
      </c>
    </row>
    <row r="28" spans="1:7" x14ac:dyDescent="0.3">
      <c r="A28" s="7">
        <f t="shared" si="2"/>
        <v>19</v>
      </c>
      <c r="B28" s="14"/>
      <c r="C28" s="12" t="s">
        <v>30</v>
      </c>
      <c r="D28" s="10">
        <v>150000</v>
      </c>
      <c r="E28" s="10">
        <f t="shared" si="0"/>
        <v>150000</v>
      </c>
      <c r="F28" s="11">
        <f t="shared" si="1"/>
        <v>5.8500000000000003E-2</v>
      </c>
      <c r="G28" s="13">
        <f>E27*F28*90/365</f>
        <v>4327.3972602739723</v>
      </c>
    </row>
    <row r="29" spans="1:7" x14ac:dyDescent="0.3">
      <c r="A29" s="7">
        <f t="shared" si="2"/>
        <v>20</v>
      </c>
      <c r="B29" s="14"/>
      <c r="C29" s="12" t="s">
        <v>31</v>
      </c>
      <c r="D29" s="10">
        <v>150000</v>
      </c>
      <c r="E29" s="10">
        <f t="shared" si="0"/>
        <v>0</v>
      </c>
      <c r="F29" s="11">
        <f t="shared" si="1"/>
        <v>5.8500000000000003E-2</v>
      </c>
      <c r="G29" s="13">
        <f>E28*F29*91/365</f>
        <v>2187.7397260273974</v>
      </c>
    </row>
    <row r="30" spans="1:7" x14ac:dyDescent="0.3">
      <c r="A30" s="7">
        <f t="shared" si="2"/>
        <v>21</v>
      </c>
      <c r="B30" s="14"/>
      <c r="C30" s="12" t="s">
        <v>32</v>
      </c>
      <c r="D30" s="10">
        <v>0</v>
      </c>
      <c r="E30" s="10">
        <f t="shared" si="0"/>
        <v>0</v>
      </c>
      <c r="F30" s="11">
        <f t="shared" si="1"/>
        <v>5.8500000000000003E-2</v>
      </c>
      <c r="G30" s="13">
        <f>E29*F30*92/365</f>
        <v>0</v>
      </c>
    </row>
    <row r="31" spans="1:7" x14ac:dyDescent="0.3">
      <c r="A31" s="7">
        <f t="shared" si="2"/>
        <v>22</v>
      </c>
      <c r="B31" s="14"/>
      <c r="C31" s="12" t="s">
        <v>33</v>
      </c>
      <c r="D31" s="10">
        <v>0</v>
      </c>
      <c r="E31" s="10">
        <f t="shared" si="0"/>
        <v>0</v>
      </c>
      <c r="F31" s="11">
        <f t="shared" si="1"/>
        <v>5.8500000000000003E-2</v>
      </c>
      <c r="G31" s="13">
        <f>E30*F31*92/365</f>
        <v>0</v>
      </c>
    </row>
    <row r="32" spans="1:7" x14ac:dyDescent="0.3">
      <c r="A32" s="7">
        <f t="shared" si="2"/>
        <v>23</v>
      </c>
      <c r="B32" s="14"/>
      <c r="C32" s="12" t="s">
        <v>34</v>
      </c>
      <c r="D32" s="10">
        <v>0</v>
      </c>
      <c r="E32" s="10">
        <f t="shared" si="0"/>
        <v>0</v>
      </c>
      <c r="F32" s="11">
        <f t="shared" si="1"/>
        <v>5.8500000000000003E-2</v>
      </c>
      <c r="G32" s="13">
        <f>E31*F32*90/365</f>
        <v>0</v>
      </c>
    </row>
    <row r="33" spans="1:7" x14ac:dyDescent="0.3">
      <c r="A33" s="7">
        <f t="shared" si="2"/>
        <v>24</v>
      </c>
      <c r="B33" s="14"/>
      <c r="C33" s="12" t="s">
        <v>35</v>
      </c>
      <c r="D33" s="10">
        <v>0</v>
      </c>
      <c r="E33" s="10">
        <f t="shared" si="0"/>
        <v>0</v>
      </c>
      <c r="F33" s="11">
        <f t="shared" si="1"/>
        <v>5.8500000000000003E-2</v>
      </c>
      <c r="G33" s="13">
        <f>E32*F33*91/365</f>
        <v>0</v>
      </c>
    </row>
    <row r="34" spans="1:7" x14ac:dyDescent="0.3">
      <c r="A34" s="7">
        <f t="shared" si="2"/>
        <v>25</v>
      </c>
      <c r="B34" s="14"/>
      <c r="C34" s="12" t="s">
        <v>36</v>
      </c>
      <c r="D34" s="10">
        <v>0</v>
      </c>
      <c r="E34" s="10">
        <f t="shared" si="0"/>
        <v>0</v>
      </c>
      <c r="F34" s="11">
        <f t="shared" si="1"/>
        <v>5.8500000000000003E-2</v>
      </c>
      <c r="G34" s="13">
        <f>E33*F34*92/365</f>
        <v>0</v>
      </c>
    </row>
    <row r="35" spans="1:7" x14ac:dyDescent="0.3">
      <c r="A35" s="7">
        <f t="shared" si="2"/>
        <v>26</v>
      </c>
      <c r="B35" s="14"/>
      <c r="C35" s="12" t="s">
        <v>37</v>
      </c>
      <c r="D35" s="10">
        <v>0</v>
      </c>
      <c r="E35" s="10">
        <f t="shared" si="0"/>
        <v>0</v>
      </c>
      <c r="F35" s="11">
        <f t="shared" si="1"/>
        <v>5.8500000000000003E-2</v>
      </c>
      <c r="G35" s="13">
        <f>E34*F35*92/365</f>
        <v>0</v>
      </c>
    </row>
    <row r="36" spans="1:7" x14ac:dyDescent="0.3">
      <c r="A36" s="7">
        <f t="shared" si="2"/>
        <v>27</v>
      </c>
      <c r="B36" s="14"/>
      <c r="C36" s="12" t="s">
        <v>38</v>
      </c>
      <c r="D36" s="10">
        <v>0</v>
      </c>
      <c r="E36" s="10">
        <f t="shared" si="0"/>
        <v>0</v>
      </c>
      <c r="F36" s="11">
        <f t="shared" si="1"/>
        <v>5.8500000000000003E-2</v>
      </c>
      <c r="G36" s="13">
        <f>E35*F36*90/365</f>
        <v>0</v>
      </c>
    </row>
    <row r="37" spans="1:7" x14ac:dyDescent="0.3">
      <c r="A37" s="7">
        <f t="shared" si="2"/>
        <v>28</v>
      </c>
      <c r="B37" s="14"/>
      <c r="C37" s="12" t="s">
        <v>39</v>
      </c>
      <c r="D37" s="10">
        <v>0</v>
      </c>
      <c r="E37" s="10">
        <f t="shared" si="0"/>
        <v>0</v>
      </c>
      <c r="F37" s="11">
        <f t="shared" si="1"/>
        <v>5.8500000000000003E-2</v>
      </c>
      <c r="G37" s="13">
        <f>E36*F37*91/365</f>
        <v>0</v>
      </c>
    </row>
    <row r="38" spans="1:7" x14ac:dyDescent="0.3">
      <c r="A38" s="7">
        <f t="shared" si="2"/>
        <v>29</v>
      </c>
      <c r="B38" s="14"/>
      <c r="C38" s="12" t="s">
        <v>40</v>
      </c>
      <c r="D38" s="10">
        <v>0</v>
      </c>
      <c r="E38" s="10">
        <f t="shared" si="0"/>
        <v>0</v>
      </c>
      <c r="F38" s="11">
        <f t="shared" si="1"/>
        <v>5.8500000000000003E-2</v>
      </c>
      <c r="G38" s="13">
        <f>E37*F38*92/365</f>
        <v>0</v>
      </c>
    </row>
    <row r="39" spans="1:7" x14ac:dyDescent="0.3">
      <c r="A39" s="7">
        <f t="shared" si="2"/>
        <v>30</v>
      </c>
      <c r="B39" s="14"/>
      <c r="C39" s="12" t="s">
        <v>41</v>
      </c>
      <c r="D39" s="10">
        <v>0</v>
      </c>
      <c r="E39" s="10">
        <f t="shared" si="0"/>
        <v>0</v>
      </c>
      <c r="F39" s="11">
        <f t="shared" si="1"/>
        <v>5.8500000000000003E-2</v>
      </c>
      <c r="G39" s="13">
        <f>E38*F39*92/365</f>
        <v>0</v>
      </c>
    </row>
    <row r="40" spans="1:7" x14ac:dyDescent="0.3">
      <c r="A40" s="7">
        <f t="shared" si="2"/>
        <v>31</v>
      </c>
      <c r="B40" s="14"/>
      <c r="C40" s="12" t="s">
        <v>42</v>
      </c>
      <c r="D40" s="10">
        <v>0</v>
      </c>
      <c r="E40" s="10">
        <f t="shared" si="0"/>
        <v>0</v>
      </c>
      <c r="F40" s="11">
        <f t="shared" si="1"/>
        <v>5.8500000000000003E-2</v>
      </c>
      <c r="G40" s="13">
        <f>E39*F40*90/365</f>
        <v>0</v>
      </c>
    </row>
    <row r="41" spans="1:7" x14ac:dyDescent="0.3">
      <c r="A41" s="7">
        <f t="shared" si="2"/>
        <v>32</v>
      </c>
      <c r="B41" s="14"/>
      <c r="C41" s="12" t="s">
        <v>43</v>
      </c>
      <c r="D41" s="10">
        <v>0</v>
      </c>
      <c r="E41" s="10">
        <f t="shared" si="0"/>
        <v>0</v>
      </c>
      <c r="F41" s="11">
        <f t="shared" si="1"/>
        <v>5.8500000000000003E-2</v>
      </c>
      <c r="G41" s="13">
        <f>E40*F41*91/365</f>
        <v>0</v>
      </c>
    </row>
    <row r="42" spans="1:7" x14ac:dyDescent="0.3">
      <c r="A42" s="7">
        <f t="shared" si="2"/>
        <v>33</v>
      </c>
      <c r="B42" s="14"/>
      <c r="C42" s="12" t="s">
        <v>44</v>
      </c>
      <c r="D42" s="10">
        <v>0</v>
      </c>
      <c r="E42" s="10">
        <f t="shared" si="0"/>
        <v>0</v>
      </c>
      <c r="F42" s="11">
        <f t="shared" si="1"/>
        <v>5.8500000000000003E-2</v>
      </c>
      <c r="G42" s="13">
        <f>E41*F42*92/365</f>
        <v>0</v>
      </c>
    </row>
    <row r="43" spans="1:7" x14ac:dyDescent="0.3">
      <c r="A43" s="7">
        <f t="shared" si="2"/>
        <v>34</v>
      </c>
      <c r="B43" s="14"/>
      <c r="C43" s="12" t="s">
        <v>45</v>
      </c>
      <c r="D43" s="10">
        <v>0</v>
      </c>
      <c r="E43" s="10">
        <f t="shared" si="0"/>
        <v>0</v>
      </c>
      <c r="F43" s="11">
        <f t="shared" si="1"/>
        <v>5.8500000000000003E-2</v>
      </c>
      <c r="G43" s="13">
        <f>E42*F43*92/365</f>
        <v>0</v>
      </c>
    </row>
    <row r="44" spans="1:7" x14ac:dyDescent="0.3">
      <c r="A44" s="7">
        <f t="shared" si="2"/>
        <v>35</v>
      </c>
      <c r="B44" s="14"/>
      <c r="C44" s="12" t="s">
        <v>46</v>
      </c>
      <c r="D44" s="10">
        <v>0</v>
      </c>
      <c r="E44" s="10">
        <f>E43-D44</f>
        <v>0</v>
      </c>
      <c r="F44" s="11">
        <f>F43</f>
        <v>5.8500000000000003E-2</v>
      </c>
      <c r="G44" s="13">
        <f>E43*F44*90/365</f>
        <v>0</v>
      </c>
    </row>
    <row r="45" spans="1:7" x14ac:dyDescent="0.3">
      <c r="A45" s="7">
        <f t="shared" si="2"/>
        <v>36</v>
      </c>
      <c r="B45" s="14"/>
      <c r="C45" s="12" t="s">
        <v>47</v>
      </c>
      <c r="D45" s="10">
        <v>0</v>
      </c>
      <c r="E45" s="10">
        <f>E44-D45</f>
        <v>0</v>
      </c>
      <c r="F45" s="11">
        <f>F44</f>
        <v>5.8500000000000003E-2</v>
      </c>
      <c r="G45" s="13">
        <f>E44*F45*91/365</f>
        <v>0</v>
      </c>
    </row>
    <row r="46" spans="1:7" x14ac:dyDescent="0.3">
      <c r="A46" s="7">
        <f>A45+1</f>
        <v>37</v>
      </c>
      <c r="B46" s="14"/>
      <c r="C46" s="12" t="s">
        <v>48</v>
      </c>
      <c r="D46" s="10">
        <v>0</v>
      </c>
      <c r="E46" s="10">
        <f>E45-D46</f>
        <v>0</v>
      </c>
      <c r="F46" s="11">
        <f>F45</f>
        <v>5.8500000000000003E-2</v>
      </c>
      <c r="G46" s="13">
        <f>E45*F46*92/365</f>
        <v>0</v>
      </c>
    </row>
    <row r="47" spans="1:7" x14ac:dyDescent="0.3">
      <c r="A47" s="15">
        <f>A46+1</f>
        <v>38</v>
      </c>
      <c r="B47" s="10"/>
      <c r="C47" s="12" t="s">
        <v>49</v>
      </c>
      <c r="D47" s="10">
        <v>0</v>
      </c>
      <c r="E47" s="10">
        <f>E46-D47</f>
        <v>0</v>
      </c>
      <c r="F47" s="11">
        <f>F46</f>
        <v>5.8500000000000003E-2</v>
      </c>
      <c r="G47" s="13">
        <f>E46*F47*92/365</f>
        <v>0</v>
      </c>
    </row>
    <row r="48" spans="1:7" x14ac:dyDescent="0.3">
      <c r="A48" s="9"/>
      <c r="B48" s="9"/>
      <c r="C48" s="10" t="s">
        <v>50</v>
      </c>
      <c r="D48" s="10">
        <f>SUM(D8:D47)</f>
        <v>3000000</v>
      </c>
      <c r="E48" s="16"/>
      <c r="F48" s="17"/>
      <c r="G48" s="18">
        <f>SUM(G7:G47)</f>
        <v>570134.58904109581</v>
      </c>
    </row>
    <row r="49" spans="1:7" x14ac:dyDescent="0.3">
      <c r="A49" s="35" t="s">
        <v>51</v>
      </c>
      <c r="B49" s="36"/>
      <c r="C49" s="36"/>
      <c r="D49" s="36"/>
      <c r="E49" s="36"/>
      <c r="F49" s="36"/>
      <c r="G49" s="19">
        <v>0</v>
      </c>
    </row>
    <row r="50" spans="1:7" x14ac:dyDescent="0.3">
      <c r="A50" s="23" t="s">
        <v>52</v>
      </c>
      <c r="B50" s="24"/>
      <c r="C50" s="24"/>
      <c r="D50" s="24"/>
      <c r="E50" s="24"/>
      <c r="F50" s="24"/>
      <c r="G50" s="20">
        <f>G48+G49</f>
        <v>570134.58904109581</v>
      </c>
    </row>
    <row r="51" spans="1:7" ht="42.75" customHeight="1" x14ac:dyDescent="0.3">
      <c r="A51" s="21" t="s">
        <v>54</v>
      </c>
      <c r="B51" s="22"/>
      <c r="C51" s="22"/>
      <c r="D51" s="22"/>
      <c r="E51" s="22"/>
      <c r="F51" s="22"/>
      <c r="G51" s="22"/>
    </row>
  </sheetData>
  <protectedRanges>
    <protectedRange sqref="G4 G49" name="odblokowane"/>
  </protectedRanges>
  <mergeCells count="7">
    <mergeCell ref="A51:G51"/>
    <mergeCell ref="A50:F50"/>
    <mergeCell ref="A2:G2"/>
    <mergeCell ref="A4:F4"/>
    <mergeCell ref="A5:F5"/>
    <mergeCell ref="A6:F6"/>
    <mergeCell ref="A49:F4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Kazimierz Szymański</dc:creator>
  <cp:lastModifiedBy>Adam Nagat</cp:lastModifiedBy>
  <dcterms:created xsi:type="dcterms:W3CDTF">2024-10-01T09:54:09Z</dcterms:created>
  <dcterms:modified xsi:type="dcterms:W3CDTF">2024-10-31T11:04:25Z</dcterms:modified>
</cp:coreProperties>
</file>